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80" windowHeight="12600"/>
  </bookViews>
  <sheets>
    <sheet name="Binäre Mathematik" sheetId="1" r:id="rId1"/>
  </sheets>
  <calcPr calcId="145621"/>
</workbook>
</file>

<file path=xl/calcChain.xml><?xml version="1.0" encoding="utf-8"?>
<calcChain xmlns="http://schemas.openxmlformats.org/spreadsheetml/2006/main">
  <c r="M51" i="1" l="1"/>
  <c r="M50" i="1"/>
  <c r="M49" i="1"/>
  <c r="M48" i="1"/>
  <c r="M47" i="1"/>
  <c r="M46" i="1"/>
  <c r="M45" i="1"/>
  <c r="M44" i="1"/>
  <c r="M43" i="1"/>
  <c r="K41" i="1"/>
  <c r="K40" i="1"/>
  <c r="K39" i="1"/>
  <c r="K38" i="1"/>
  <c r="K37" i="1"/>
  <c r="K36" i="1"/>
  <c r="K35" i="1"/>
  <c r="K34" i="1"/>
  <c r="K33" i="1"/>
  <c r="I31" i="1"/>
  <c r="I30" i="1"/>
  <c r="I29" i="1"/>
  <c r="I28" i="1"/>
  <c r="I27" i="1"/>
  <c r="I26" i="1"/>
  <c r="I25" i="1"/>
  <c r="I24" i="1"/>
  <c r="I23" i="1"/>
  <c r="G13" i="1"/>
  <c r="G14" i="1"/>
  <c r="G15" i="1"/>
  <c r="G16" i="1"/>
  <c r="G17" i="1"/>
  <c r="G18" i="1"/>
  <c r="G19" i="1"/>
  <c r="G20" i="1"/>
  <c r="G21" i="1"/>
  <c r="B62" i="1" l="1"/>
  <c r="B61" i="1"/>
  <c r="B60" i="1"/>
  <c r="B59" i="1"/>
  <c r="B58" i="1"/>
  <c r="B57" i="1"/>
  <c r="B56" i="1"/>
  <c r="B55" i="1"/>
  <c r="B54" i="1"/>
  <c r="B53" i="1"/>
  <c r="B52" i="1" l="1"/>
  <c r="B51" i="1"/>
  <c r="B50" i="1"/>
  <c r="B49" i="1"/>
  <c r="B48" i="1"/>
  <c r="B47" i="1"/>
  <c r="B46" i="1"/>
  <c r="B45" i="1"/>
  <c r="B44" i="1"/>
  <c r="B43" i="1" l="1"/>
  <c r="B42" i="1" l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9" i="1"/>
  <c r="B10" i="1"/>
  <c r="B8" i="1"/>
  <c r="B7" i="1"/>
  <c r="B6" i="1"/>
  <c r="B5" i="1"/>
  <c r="B4" i="1"/>
  <c r="B2" i="1"/>
  <c r="B3" i="1"/>
</calcChain>
</file>

<file path=xl/sharedStrings.xml><?xml version="1.0" encoding="utf-8"?>
<sst xmlns="http://schemas.openxmlformats.org/spreadsheetml/2006/main" count="193" uniqueCount="151">
  <si>
    <t>2^1</t>
  </si>
  <si>
    <t>2^0</t>
  </si>
  <si>
    <t>2^40</t>
  </si>
  <si>
    <t>2^30</t>
  </si>
  <si>
    <t>2^2</t>
  </si>
  <si>
    <t>2^3</t>
  </si>
  <si>
    <t>2^4</t>
  </si>
  <si>
    <t>2^5</t>
  </si>
  <si>
    <t>2^6</t>
  </si>
  <si>
    <t>2^7</t>
  </si>
  <si>
    <t>2^8</t>
  </si>
  <si>
    <t>2^9</t>
  </si>
  <si>
    <t>2^10</t>
  </si>
  <si>
    <t>2^11</t>
  </si>
  <si>
    <t>2^12</t>
  </si>
  <si>
    <t>2^13</t>
  </si>
  <si>
    <t>2^14</t>
  </si>
  <si>
    <t>2^15</t>
  </si>
  <si>
    <t>2^16</t>
  </si>
  <si>
    <t>2^17</t>
  </si>
  <si>
    <t>2^18</t>
  </si>
  <si>
    <t>2^19</t>
  </si>
  <si>
    <t>2^20</t>
  </si>
  <si>
    <t>2^21</t>
  </si>
  <si>
    <t>2^22</t>
  </si>
  <si>
    <t>2^23</t>
  </si>
  <si>
    <t>2^24</t>
  </si>
  <si>
    <t>2^25</t>
  </si>
  <si>
    <t>2^26</t>
  </si>
  <si>
    <t>2^27</t>
  </si>
  <si>
    <t>2^28</t>
  </si>
  <si>
    <t>2^29</t>
  </si>
  <si>
    <t>2^31</t>
  </si>
  <si>
    <t>2^32</t>
  </si>
  <si>
    <t>2^33</t>
  </si>
  <si>
    <t>2^34</t>
  </si>
  <si>
    <t>2^35</t>
  </si>
  <si>
    <t>2^36</t>
  </si>
  <si>
    <t>2^37</t>
  </si>
  <si>
    <t>2^38</t>
  </si>
  <si>
    <t>2^39</t>
  </si>
  <si>
    <t>1 Megabyte</t>
  </si>
  <si>
    <t>1 Gigabyte</t>
  </si>
  <si>
    <t>2^41</t>
  </si>
  <si>
    <t>2^50</t>
  </si>
  <si>
    <t>2^42</t>
  </si>
  <si>
    <t>2^43</t>
  </si>
  <si>
    <t>2^44</t>
  </si>
  <si>
    <t>2^45</t>
  </si>
  <si>
    <t>2^46</t>
  </si>
  <si>
    <t>2^47</t>
  </si>
  <si>
    <t>2^48</t>
  </si>
  <si>
    <t>2^49</t>
  </si>
  <si>
    <t>1 Petabyte</t>
  </si>
  <si>
    <t>1 Terabyte</t>
  </si>
  <si>
    <t>2 Terabyte</t>
  </si>
  <si>
    <t>3 Terabyte</t>
  </si>
  <si>
    <t>4 Terabyte</t>
  </si>
  <si>
    <t>5 Terabyte</t>
  </si>
  <si>
    <t>6 Terabyte</t>
  </si>
  <si>
    <t>7 Terabyte</t>
  </si>
  <si>
    <t>8 Terabyte</t>
  </si>
  <si>
    <t>9 Terabyte</t>
  </si>
  <si>
    <t>10 Terabyte</t>
  </si>
  <si>
    <t>2 Gigabyte</t>
  </si>
  <si>
    <t>3 Gigabyte</t>
  </si>
  <si>
    <t>4 Gigabyte</t>
  </si>
  <si>
    <t>5 Gigabyte</t>
  </si>
  <si>
    <t>6 Gigabyte</t>
  </si>
  <si>
    <t>7 Gigabyte</t>
  </si>
  <si>
    <t>8 Gigabyte</t>
  </si>
  <si>
    <t>9 Gigabyte</t>
  </si>
  <si>
    <t>10 Gigabyte</t>
  </si>
  <si>
    <t>1 Exabyte</t>
  </si>
  <si>
    <t>2^51</t>
  </si>
  <si>
    <t>2^52</t>
  </si>
  <si>
    <t>2^53</t>
  </si>
  <si>
    <t>2^54</t>
  </si>
  <si>
    <t>2^55</t>
  </si>
  <si>
    <t>2^56</t>
  </si>
  <si>
    <t>2^57</t>
  </si>
  <si>
    <t>2^58</t>
  </si>
  <si>
    <t>2^59</t>
  </si>
  <si>
    <t>2^60</t>
  </si>
  <si>
    <t>2 Petabyte</t>
  </si>
  <si>
    <t>3 Petabyte</t>
  </si>
  <si>
    <t>4 Petabyte</t>
  </si>
  <si>
    <t>5 Petabyte</t>
  </si>
  <si>
    <t>6 Petabyte</t>
  </si>
  <si>
    <t>7 Petabyte</t>
  </si>
  <si>
    <t>8 Petabyte</t>
  </si>
  <si>
    <t>9 Petabyte</t>
  </si>
  <si>
    <t>10 Petabyte</t>
  </si>
  <si>
    <t>16 Terabyte</t>
  </si>
  <si>
    <t>32 Terabyte</t>
  </si>
  <si>
    <t>64 Terabyte</t>
  </si>
  <si>
    <t>128 Terabyte</t>
  </si>
  <si>
    <t>256 Terabyte</t>
  </si>
  <si>
    <t>512 Terabyte</t>
  </si>
  <si>
    <t>16 Petabyte</t>
  </si>
  <si>
    <t>32 Petabyte</t>
  </si>
  <si>
    <t>64 Petabyte</t>
  </si>
  <si>
    <t>128 Petabyte</t>
  </si>
  <si>
    <t>256 Petabyte</t>
  </si>
  <si>
    <t>512 Petabyte</t>
  </si>
  <si>
    <t>Byte</t>
  </si>
  <si>
    <t>1 Kilobyte</t>
  </si>
  <si>
    <t>2 Kilobyte</t>
  </si>
  <si>
    <t>3 Kilobyte</t>
  </si>
  <si>
    <t>4 Kilobyte</t>
  </si>
  <si>
    <t>5 Kilobyte</t>
  </si>
  <si>
    <t>6 Kilobyte</t>
  </si>
  <si>
    <t>7 Kilobyte</t>
  </si>
  <si>
    <t>8 Kilobyte</t>
  </si>
  <si>
    <t>9 Kilobyte</t>
  </si>
  <si>
    <t>10 Kilobyte</t>
  </si>
  <si>
    <t>2 Megabyte</t>
  </si>
  <si>
    <t>3 Megabyte</t>
  </si>
  <si>
    <t>4 Megabyte</t>
  </si>
  <si>
    <t>5 Megabyte</t>
  </si>
  <si>
    <t>6 Megabyte</t>
  </si>
  <si>
    <t>7 Megabyte</t>
  </si>
  <si>
    <t>8 Megabyte</t>
  </si>
  <si>
    <t>9 Megabyte</t>
  </si>
  <si>
    <t>10 Megabyte</t>
  </si>
  <si>
    <t>Potenz</t>
  </si>
  <si>
    <t>16 Gigabyte</t>
  </si>
  <si>
    <t>32 Gigabyte</t>
  </si>
  <si>
    <t>64 Gigabyte</t>
  </si>
  <si>
    <t>128 Gigabyte</t>
  </si>
  <si>
    <t>256 Gigabyte</t>
  </si>
  <si>
    <t>512 Gigabyte</t>
  </si>
  <si>
    <t>16 Megabyte</t>
  </si>
  <si>
    <t>32 Megabyte</t>
  </si>
  <si>
    <t>64 Megabyte</t>
  </si>
  <si>
    <t>128 Megabyte</t>
  </si>
  <si>
    <t>256 Megabyte</t>
  </si>
  <si>
    <t>512 Megabyte</t>
  </si>
  <si>
    <t>16 Kilobyte</t>
  </si>
  <si>
    <t>32 Kilobyte</t>
  </si>
  <si>
    <t>64 Kilobyte</t>
  </si>
  <si>
    <t>128 Kilobyte</t>
  </si>
  <si>
    <t>256 Kilobyte</t>
  </si>
  <si>
    <t>512 Kilobyte</t>
  </si>
  <si>
    <t>Kilobyte</t>
  </si>
  <si>
    <t>Megabyte</t>
  </si>
  <si>
    <t>Gigabyte</t>
  </si>
  <si>
    <t>Terabyte</t>
  </si>
  <si>
    <t>Petabyte</t>
  </si>
  <si>
    <t>Exabyte</t>
  </si>
  <si>
    <t>Einheit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</si>
</sst>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  <font>
      <sz val="10"/>
      <name val="Calibri"/>
      <family val="2"/>
      <scheme val="minor"/>
    </font>
    <font>
      <sz val="10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rgb="FF002060"/>
      </left>
      <right style="thin">
        <color theme="0"/>
      </right>
      <top style="thin">
        <color rgb="FF00206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rgb="FF002060"/>
      </top>
      <bottom style="thin">
        <color auto="1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/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rgb="FF002060"/>
      </bottom>
      <diagonal/>
    </border>
    <border>
      <left/>
      <right/>
      <top style="thin">
        <color auto="1"/>
      </top>
      <bottom style="thin">
        <color rgb="FF002060"/>
      </bottom>
      <diagonal/>
    </border>
    <border>
      <left/>
      <right style="thin">
        <color rgb="FF002060"/>
      </right>
      <top style="thin">
        <color auto="1"/>
      </top>
      <bottom style="thin">
        <color rgb="FF00206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3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0" fontId="1" fillId="0" borderId="8" xfId="0" applyFont="1" applyBorder="1"/>
    <xf numFmtId="3" fontId="1" fillId="0" borderId="9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4" fillId="2" borderId="0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4" fillId="6" borderId="1" xfId="0" applyNumberFormat="1" applyFont="1" applyFill="1" applyBorder="1"/>
    <xf numFmtId="0" fontId="4" fillId="6" borderId="1" xfId="0" applyFont="1" applyFill="1" applyBorder="1" applyAlignment="1">
      <alignment horizontal="right"/>
    </xf>
    <xf numFmtId="3" fontId="5" fillId="6" borderId="2" xfId="0" applyNumberFormat="1" applyFont="1" applyFill="1" applyBorder="1" applyAlignment="1">
      <alignment horizontal="left"/>
    </xf>
    <xf numFmtId="3" fontId="4" fillId="6" borderId="3" xfId="0" applyNumberFormat="1" applyFont="1" applyFill="1" applyBorder="1" applyAlignment="1">
      <alignment horizontal="center"/>
    </xf>
    <xf numFmtId="3" fontId="4" fillId="6" borderId="3" xfId="0" applyNumberFormat="1" applyFont="1" applyFill="1" applyBorder="1" applyAlignment="1">
      <alignment horizontal="right"/>
    </xf>
    <xf numFmtId="3" fontId="4" fillId="6" borderId="7" xfId="0" applyNumberFormat="1" applyFont="1" applyFill="1" applyBorder="1" applyAlignment="1">
      <alignment horizontal="right"/>
    </xf>
    <xf numFmtId="3" fontId="4" fillId="6" borderId="4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4" fillId="6" borderId="8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4" fillId="6" borderId="9" xfId="0" applyNumberFormat="1" applyFont="1" applyFill="1" applyBorder="1" applyAlignment="1">
      <alignment horizontal="right"/>
    </xf>
    <xf numFmtId="0" fontId="1" fillId="0" borderId="9" xfId="0" applyFont="1" applyBorder="1"/>
    <xf numFmtId="3" fontId="4" fillId="4" borderId="1" xfId="0" applyNumberFormat="1" applyFont="1" applyFill="1" applyBorder="1"/>
    <xf numFmtId="0" fontId="4" fillId="4" borderId="1" xfId="0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left"/>
    </xf>
    <xf numFmtId="3" fontId="4" fillId="4" borderId="3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3" fontId="4" fillId="4" borderId="8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3" fontId="4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left"/>
    </xf>
    <xf numFmtId="3" fontId="4" fillId="3" borderId="3" xfId="0" applyNumberFormat="1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3" fontId="4" fillId="3" borderId="7" xfId="0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8" borderId="3" xfId="0" applyFont="1" applyFill="1" applyBorder="1"/>
    <xf numFmtId="0" fontId="1" fillId="8" borderId="3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4" xfId="0" applyFont="1" applyBorder="1"/>
    <xf numFmtId="0" fontId="1" fillId="0" borderId="13" xfId="0" applyFont="1" applyBorder="1"/>
    <xf numFmtId="0" fontId="1" fillId="0" borderId="15" xfId="0" applyFont="1" applyBorder="1"/>
    <xf numFmtId="3" fontId="1" fillId="0" borderId="12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right"/>
    </xf>
    <xf numFmtId="3" fontId="1" fillId="0" borderId="14" xfId="0" applyNumberFormat="1" applyFont="1" applyBorder="1"/>
    <xf numFmtId="3" fontId="1" fillId="0" borderId="17" xfId="0" applyNumberFormat="1" applyFont="1" applyBorder="1" applyAlignment="1">
      <alignment horizontal="right"/>
    </xf>
    <xf numFmtId="3" fontId="1" fillId="0" borderId="13" xfId="0" applyNumberFormat="1" applyFont="1" applyBorder="1"/>
    <xf numFmtId="3" fontId="1" fillId="0" borderId="15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5" borderId="11" xfId="0" applyFont="1" applyFill="1" applyBorder="1"/>
    <xf numFmtId="0" fontId="1" fillId="5" borderId="11" xfId="0" applyFont="1" applyFill="1" applyBorder="1" applyAlignment="1">
      <alignment horizontal="right"/>
    </xf>
    <xf numFmtId="3" fontId="3" fillId="5" borderId="9" xfId="0" applyNumberFormat="1" applyFont="1" applyFill="1" applyBorder="1" applyAlignment="1">
      <alignment horizontal="left"/>
    </xf>
    <xf numFmtId="3" fontId="1" fillId="5" borderId="0" xfId="0" applyNumberFormat="1" applyFont="1" applyFill="1" applyBorder="1" applyAlignment="1">
      <alignment horizontal="right"/>
    </xf>
    <xf numFmtId="3" fontId="1" fillId="5" borderId="5" xfId="0" applyNumberFormat="1" applyFont="1" applyFill="1" applyBorder="1" applyAlignment="1">
      <alignment horizontal="right"/>
    </xf>
    <xf numFmtId="3" fontId="1" fillId="5" borderId="8" xfId="0" applyNumberFormat="1" applyFont="1" applyFill="1" applyBorder="1" applyAlignment="1">
      <alignment horizontal="right"/>
    </xf>
    <xf numFmtId="3" fontId="1" fillId="5" borderId="6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3" fontId="1" fillId="4" borderId="6" xfId="0" applyNumberFormat="1" applyFont="1" applyFill="1" applyBorder="1" applyAlignment="1">
      <alignment horizontal="right"/>
    </xf>
    <xf numFmtId="3" fontId="4" fillId="6" borderId="5" xfId="0" applyNumberFormat="1" applyFont="1" applyFill="1" applyBorder="1" applyAlignment="1">
      <alignment horizontal="right"/>
    </xf>
    <xf numFmtId="3" fontId="4" fillId="6" borderId="6" xfId="0" applyNumberFormat="1" applyFont="1" applyFill="1" applyBorder="1" applyAlignment="1">
      <alignment horizontal="right"/>
    </xf>
    <xf numFmtId="3" fontId="4" fillId="3" borderId="8" xfId="0" applyNumberFormat="1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right"/>
    </xf>
    <xf numFmtId="3" fontId="4" fillId="4" borderId="9" xfId="0" applyNumberFormat="1" applyFont="1" applyFill="1" applyBorder="1" applyAlignment="1">
      <alignment horizontal="right"/>
    </xf>
    <xf numFmtId="3" fontId="1" fillId="3" borderId="3" xfId="0" applyNumberFormat="1" applyFont="1" applyFill="1" applyBorder="1"/>
    <xf numFmtId="3" fontId="4" fillId="10" borderId="1" xfId="0" applyNumberFormat="1" applyFont="1" applyFill="1" applyBorder="1"/>
    <xf numFmtId="0" fontId="4" fillId="10" borderId="1" xfId="0" applyFont="1" applyFill="1" applyBorder="1" applyAlignment="1">
      <alignment horizontal="right"/>
    </xf>
    <xf numFmtId="3" fontId="5" fillId="10" borderId="2" xfId="0" applyNumberFormat="1" applyFont="1" applyFill="1" applyBorder="1" applyAlignment="1">
      <alignment horizontal="left"/>
    </xf>
    <xf numFmtId="3" fontId="4" fillId="10" borderId="3" xfId="0" applyNumberFormat="1" applyFont="1" applyFill="1" applyBorder="1" applyAlignment="1">
      <alignment horizontal="center"/>
    </xf>
    <xf numFmtId="3" fontId="4" fillId="10" borderId="3" xfId="0" applyNumberFormat="1" applyFont="1" applyFill="1" applyBorder="1" applyAlignment="1">
      <alignment horizontal="right"/>
    </xf>
    <xf numFmtId="0" fontId="4" fillId="10" borderId="3" xfId="0" applyFont="1" applyFill="1" applyBorder="1" applyAlignment="1">
      <alignment horizontal="right"/>
    </xf>
    <xf numFmtId="0" fontId="1" fillId="10" borderId="3" xfId="0" applyFont="1" applyFill="1" applyBorder="1"/>
    <xf numFmtId="3" fontId="4" fillId="10" borderId="7" xfId="0" applyNumberFormat="1" applyFont="1" applyFill="1" applyBorder="1" applyAlignment="1">
      <alignment horizontal="right"/>
    </xf>
    <xf numFmtId="0" fontId="4" fillId="10" borderId="4" xfId="0" applyFont="1" applyFill="1" applyBorder="1" applyAlignment="1">
      <alignment horizontal="right"/>
    </xf>
    <xf numFmtId="3" fontId="1" fillId="10" borderId="8" xfId="0" applyNumberFormat="1" applyFont="1" applyFill="1" applyBorder="1" applyAlignment="1">
      <alignment horizontal="right"/>
    </xf>
    <xf numFmtId="0" fontId="4" fillId="10" borderId="5" xfId="0" applyFont="1" applyFill="1" applyBorder="1" applyAlignment="1">
      <alignment horizontal="right"/>
    </xf>
    <xf numFmtId="3" fontId="4" fillId="8" borderId="1" xfId="0" applyNumberFormat="1" applyFont="1" applyFill="1" applyBorder="1"/>
    <xf numFmtId="0" fontId="4" fillId="8" borderId="1" xfId="0" applyFont="1" applyFill="1" applyBorder="1" applyAlignment="1">
      <alignment horizontal="right"/>
    </xf>
    <xf numFmtId="3" fontId="5" fillId="8" borderId="2" xfId="0" applyNumberFormat="1" applyFont="1" applyFill="1" applyBorder="1" applyAlignment="1">
      <alignment horizontal="left"/>
    </xf>
    <xf numFmtId="3" fontId="4" fillId="8" borderId="3" xfId="0" applyNumberFormat="1" applyFont="1" applyFill="1" applyBorder="1"/>
    <xf numFmtId="3" fontId="4" fillId="8" borderId="3" xfId="0" applyNumberFormat="1" applyFont="1" applyFill="1" applyBorder="1" applyAlignment="1">
      <alignment horizontal="right"/>
    </xf>
    <xf numFmtId="3" fontId="1" fillId="8" borderId="7" xfId="0" applyNumberFormat="1" applyFont="1" applyFill="1" applyBorder="1"/>
    <xf numFmtId="0" fontId="1" fillId="8" borderId="4" xfId="0" applyFont="1" applyFill="1" applyBorder="1" applyAlignment="1">
      <alignment horizontal="right"/>
    </xf>
    <xf numFmtId="3" fontId="1" fillId="8" borderId="8" xfId="0" applyNumberFormat="1" applyFont="1" applyFill="1" applyBorder="1"/>
    <xf numFmtId="0" fontId="1" fillId="8" borderId="5" xfId="0" applyFont="1" applyFill="1" applyBorder="1" applyAlignment="1">
      <alignment horizontal="right"/>
    </xf>
    <xf numFmtId="3" fontId="1" fillId="8" borderId="9" xfId="0" applyNumberFormat="1" applyFont="1" applyFill="1" applyBorder="1"/>
    <xf numFmtId="0" fontId="1" fillId="8" borderId="6" xfId="0" applyFont="1" applyFill="1" applyBorder="1" applyAlignment="1">
      <alignment horizontal="right"/>
    </xf>
    <xf numFmtId="3" fontId="1" fillId="0" borderId="0" xfId="0" applyNumberFormat="1" applyFont="1" applyBorder="1"/>
    <xf numFmtId="0" fontId="1" fillId="0" borderId="0" xfId="0" applyFont="1" applyBorder="1"/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19" xfId="0" applyFont="1" applyFill="1" applyBorder="1"/>
    <xf numFmtId="0" fontId="1" fillId="5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10" borderId="22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3" fontId="1" fillId="7" borderId="24" xfId="0" applyNumberFormat="1" applyFont="1" applyFill="1" applyBorder="1" applyAlignment="1">
      <alignment horizontal="center"/>
    </xf>
    <xf numFmtId="0" fontId="1" fillId="7" borderId="24" xfId="0" applyFont="1" applyFill="1" applyBorder="1" applyAlignment="1">
      <alignment horizontal="right"/>
    </xf>
    <xf numFmtId="0" fontId="3" fillId="7" borderId="25" xfId="0" applyFont="1" applyFill="1" applyBorder="1" applyAlignment="1">
      <alignment horizontal="left"/>
    </xf>
    <xf numFmtId="0" fontId="1" fillId="7" borderId="26" xfId="0" applyFont="1" applyFill="1" applyBorder="1"/>
    <xf numFmtId="3" fontId="1" fillId="7" borderId="26" xfId="0" applyNumberFormat="1" applyFont="1" applyFill="1" applyBorder="1" applyAlignment="1">
      <alignment horizontal="right"/>
    </xf>
    <xf numFmtId="0" fontId="1" fillId="7" borderId="26" xfId="0" applyFont="1" applyFill="1" applyBorder="1" applyAlignment="1">
      <alignment horizontal="right"/>
    </xf>
    <xf numFmtId="3" fontId="1" fillId="7" borderId="26" xfId="0" applyNumberFormat="1" applyFont="1" applyFill="1" applyBorder="1"/>
    <xf numFmtId="0" fontId="1" fillId="7" borderId="27" xfId="0" applyFont="1" applyFill="1" applyBorder="1" applyAlignment="1">
      <alignment horizontal="right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zoomScaleNormal="100" workbookViewId="0"/>
  </sheetViews>
  <sheetFormatPr baseColWidth="10" defaultRowHeight="12.75" x14ac:dyDescent="0.2"/>
  <cols>
    <col min="1" max="1" width="5.375" style="64" bestFit="1" customWidth="1"/>
    <col min="2" max="2" width="19.875" style="1" bestFit="1" customWidth="1"/>
    <col min="3" max="3" width="10.5" style="1" bestFit="1" customWidth="1"/>
    <col min="4" max="4" width="4.625" style="1" customWidth="1"/>
    <col min="5" max="5" width="3.5" style="1" bestFit="1" customWidth="1"/>
    <col min="6" max="6" width="3.75" style="1" bestFit="1" customWidth="1"/>
    <col min="7" max="7" width="5.625" style="1" bestFit="1" customWidth="1"/>
    <col min="8" max="9" width="8.625" style="1" bestFit="1" customWidth="1"/>
    <col min="10" max="10" width="9.625" style="1" bestFit="1" customWidth="1"/>
    <col min="11" max="11" width="11.625" style="1" bestFit="1" customWidth="1"/>
    <col min="12" max="12" width="9" style="1" bestFit="1" customWidth="1"/>
    <col min="13" max="13" width="14.625" style="1" bestFit="1" customWidth="1"/>
    <col min="14" max="14" width="8.875" style="1" bestFit="1" customWidth="1"/>
    <col min="15" max="15" width="17.75" style="1" bestFit="1" customWidth="1"/>
    <col min="16" max="16" width="8.875" style="1" bestFit="1" customWidth="1"/>
    <col min="17" max="17" width="19.875" style="1" bestFit="1" customWidth="1"/>
    <col min="18" max="18" width="7.375" style="1" bestFit="1" customWidth="1"/>
    <col min="19" max="16384" width="11" style="1"/>
  </cols>
  <sheetData>
    <row r="1" spans="1:18" x14ac:dyDescent="0.2">
      <c r="A1" s="118" t="s">
        <v>125</v>
      </c>
      <c r="B1" s="119" t="s">
        <v>105</v>
      </c>
      <c r="C1" s="119" t="s">
        <v>150</v>
      </c>
      <c r="D1" s="120"/>
      <c r="E1" s="137" t="s">
        <v>105</v>
      </c>
      <c r="F1" s="137"/>
      <c r="G1" s="137" t="s">
        <v>144</v>
      </c>
      <c r="H1" s="137"/>
      <c r="I1" s="137" t="s">
        <v>145</v>
      </c>
      <c r="J1" s="137"/>
      <c r="K1" s="137" t="s">
        <v>146</v>
      </c>
      <c r="L1" s="137"/>
      <c r="M1" s="137" t="s">
        <v>147</v>
      </c>
      <c r="N1" s="137"/>
      <c r="O1" s="137" t="s">
        <v>148</v>
      </c>
      <c r="P1" s="137"/>
      <c r="Q1" s="137" t="s">
        <v>149</v>
      </c>
      <c r="R1" s="138"/>
    </row>
    <row r="2" spans="1:18" x14ac:dyDescent="0.2">
      <c r="A2" s="121" t="s">
        <v>1</v>
      </c>
      <c r="B2" s="79">
        <f>2^0</f>
        <v>1</v>
      </c>
      <c r="C2" s="80" t="s">
        <v>105</v>
      </c>
      <c r="D2" s="81"/>
      <c r="E2" s="82">
        <v>1</v>
      </c>
      <c r="F2" s="83" t="s">
        <v>105</v>
      </c>
      <c r="G2" s="68"/>
      <c r="H2" s="69"/>
      <c r="I2" s="72"/>
      <c r="J2" s="73"/>
      <c r="K2" s="77"/>
      <c r="L2" s="65"/>
      <c r="M2" s="77"/>
      <c r="N2" s="65"/>
      <c r="O2" s="77"/>
      <c r="P2" s="65"/>
      <c r="Q2" s="77"/>
      <c r="R2" s="65"/>
    </row>
    <row r="3" spans="1:18" x14ac:dyDescent="0.2">
      <c r="A3" s="122" t="s">
        <v>0</v>
      </c>
      <c r="B3" s="4">
        <f>2^1</f>
        <v>2</v>
      </c>
      <c r="C3" s="5" t="s">
        <v>105</v>
      </c>
      <c r="D3" s="6"/>
      <c r="E3" s="84">
        <v>2</v>
      </c>
      <c r="F3" s="83" t="s">
        <v>105</v>
      </c>
      <c r="G3" s="2"/>
      <c r="H3" s="70"/>
      <c r="I3" s="74"/>
      <c r="J3" s="75"/>
      <c r="K3" s="78"/>
      <c r="L3" s="66"/>
      <c r="M3" s="78"/>
      <c r="N3" s="66"/>
      <c r="O3" s="78"/>
      <c r="P3" s="66"/>
      <c r="Q3" s="78"/>
      <c r="R3" s="66"/>
    </row>
    <row r="4" spans="1:18" x14ac:dyDescent="0.2">
      <c r="A4" s="122" t="s">
        <v>4</v>
      </c>
      <c r="B4" s="4">
        <f>2^2</f>
        <v>4</v>
      </c>
      <c r="C4" s="5" t="s">
        <v>105</v>
      </c>
      <c r="D4" s="6"/>
      <c r="E4" s="84">
        <v>4</v>
      </c>
      <c r="F4" s="83" t="s">
        <v>105</v>
      </c>
      <c r="G4" s="2"/>
      <c r="H4" s="70"/>
      <c r="I4" s="74"/>
      <c r="J4" s="75"/>
      <c r="K4" s="78"/>
      <c r="L4" s="66"/>
      <c r="M4" s="78"/>
      <c r="N4" s="66"/>
      <c r="O4" s="78"/>
      <c r="P4" s="66"/>
      <c r="Q4" s="78"/>
      <c r="R4" s="66"/>
    </row>
    <row r="5" spans="1:18" x14ac:dyDescent="0.2">
      <c r="A5" s="122" t="s">
        <v>5</v>
      </c>
      <c r="B5" s="4">
        <f>2^3</f>
        <v>8</v>
      </c>
      <c r="C5" s="5" t="s">
        <v>105</v>
      </c>
      <c r="D5" s="6"/>
      <c r="E5" s="84">
        <v>8</v>
      </c>
      <c r="F5" s="83" t="s">
        <v>105</v>
      </c>
      <c r="G5" s="2"/>
      <c r="H5" s="70"/>
      <c r="I5" s="74"/>
      <c r="J5" s="75"/>
      <c r="K5" s="78"/>
      <c r="L5" s="66"/>
      <c r="M5" s="78"/>
      <c r="N5" s="66"/>
      <c r="O5" s="78"/>
      <c r="P5" s="66"/>
      <c r="Q5" s="78"/>
      <c r="R5" s="66"/>
    </row>
    <row r="6" spans="1:18" x14ac:dyDescent="0.2">
      <c r="A6" s="122" t="s">
        <v>6</v>
      </c>
      <c r="B6" s="4">
        <f>2^4</f>
        <v>16</v>
      </c>
      <c r="C6" s="5" t="s">
        <v>105</v>
      </c>
      <c r="D6" s="6"/>
      <c r="E6" s="84">
        <v>16</v>
      </c>
      <c r="F6" s="83" t="s">
        <v>105</v>
      </c>
      <c r="G6" s="2"/>
      <c r="H6" s="70"/>
      <c r="I6" s="74"/>
      <c r="J6" s="75"/>
      <c r="K6" s="78"/>
      <c r="L6" s="66"/>
      <c r="M6" s="78"/>
      <c r="N6" s="66"/>
      <c r="O6" s="78"/>
      <c r="P6" s="66"/>
      <c r="Q6" s="78"/>
      <c r="R6" s="66"/>
    </row>
    <row r="7" spans="1:18" x14ac:dyDescent="0.2">
      <c r="A7" s="122" t="s">
        <v>7</v>
      </c>
      <c r="B7" s="4">
        <f>2^5</f>
        <v>32</v>
      </c>
      <c r="C7" s="5" t="s">
        <v>105</v>
      </c>
      <c r="D7" s="6"/>
      <c r="E7" s="84">
        <v>32</v>
      </c>
      <c r="F7" s="83" t="s">
        <v>105</v>
      </c>
      <c r="G7" s="2"/>
      <c r="H7" s="70"/>
      <c r="I7" s="74"/>
      <c r="J7" s="75"/>
      <c r="K7" s="78"/>
      <c r="L7" s="66"/>
      <c r="M7" s="78"/>
      <c r="N7" s="66"/>
      <c r="O7" s="78"/>
      <c r="P7" s="66"/>
      <c r="Q7" s="78"/>
      <c r="R7" s="66"/>
    </row>
    <row r="8" spans="1:18" x14ac:dyDescent="0.2">
      <c r="A8" s="122" t="s">
        <v>8</v>
      </c>
      <c r="B8" s="4">
        <f>2^6</f>
        <v>64</v>
      </c>
      <c r="C8" s="5" t="s">
        <v>105</v>
      </c>
      <c r="D8" s="6"/>
      <c r="E8" s="84">
        <v>64</v>
      </c>
      <c r="F8" s="83" t="s">
        <v>105</v>
      </c>
      <c r="G8" s="2"/>
      <c r="H8" s="70"/>
      <c r="I8" s="74"/>
      <c r="J8" s="75"/>
      <c r="K8" s="78"/>
      <c r="L8" s="66"/>
      <c r="M8" s="78"/>
      <c r="N8" s="66"/>
      <c r="O8" s="78"/>
      <c r="P8" s="66"/>
      <c r="Q8" s="78"/>
      <c r="R8" s="66"/>
    </row>
    <row r="9" spans="1:18" x14ac:dyDescent="0.2">
      <c r="A9" s="122" t="s">
        <v>9</v>
      </c>
      <c r="B9" s="4">
        <f>2^7</f>
        <v>128</v>
      </c>
      <c r="C9" s="5" t="s">
        <v>105</v>
      </c>
      <c r="D9" s="6"/>
      <c r="E9" s="84">
        <v>128</v>
      </c>
      <c r="F9" s="83" t="s">
        <v>105</v>
      </c>
      <c r="G9" s="2"/>
      <c r="H9" s="70"/>
      <c r="I9" s="74"/>
      <c r="J9" s="75"/>
      <c r="K9" s="78"/>
      <c r="L9" s="66"/>
      <c r="M9" s="78"/>
      <c r="N9" s="66"/>
      <c r="O9" s="78"/>
      <c r="P9" s="66"/>
      <c r="Q9" s="78"/>
      <c r="R9" s="66"/>
    </row>
    <row r="10" spans="1:18" x14ac:dyDescent="0.2">
      <c r="A10" s="122" t="s">
        <v>10</v>
      </c>
      <c r="B10" s="4">
        <f>2^8</f>
        <v>256</v>
      </c>
      <c r="C10" s="5" t="s">
        <v>105</v>
      </c>
      <c r="D10" s="6"/>
      <c r="E10" s="84">
        <v>256</v>
      </c>
      <c r="F10" s="83" t="s">
        <v>105</v>
      </c>
      <c r="G10" s="2"/>
      <c r="H10" s="70"/>
      <c r="I10" s="74"/>
      <c r="J10" s="75"/>
      <c r="K10" s="78"/>
      <c r="L10" s="66"/>
      <c r="M10" s="78"/>
      <c r="N10" s="66"/>
      <c r="O10" s="78"/>
      <c r="P10" s="66"/>
      <c r="Q10" s="78"/>
      <c r="R10" s="66"/>
    </row>
    <row r="11" spans="1:18" x14ac:dyDescent="0.2">
      <c r="A11" s="122" t="s">
        <v>11</v>
      </c>
      <c r="B11" s="4">
        <f>2^9</f>
        <v>512</v>
      </c>
      <c r="C11" s="5" t="s">
        <v>105</v>
      </c>
      <c r="D11" s="6"/>
      <c r="E11" s="84">
        <v>512</v>
      </c>
      <c r="F11" s="85" t="s">
        <v>105</v>
      </c>
      <c r="G11" s="8"/>
      <c r="H11" s="71"/>
      <c r="I11" s="74"/>
      <c r="J11" s="75"/>
      <c r="K11" s="78"/>
      <c r="L11" s="66"/>
      <c r="M11" s="78"/>
      <c r="N11" s="66"/>
      <c r="O11" s="78"/>
      <c r="P11" s="66"/>
      <c r="Q11" s="78"/>
      <c r="R11" s="66"/>
    </row>
    <row r="12" spans="1:18" x14ac:dyDescent="0.2">
      <c r="A12" s="123" t="s">
        <v>12</v>
      </c>
      <c r="B12" s="17">
        <f>2^10</f>
        <v>1024</v>
      </c>
      <c r="C12" s="18" t="s">
        <v>106</v>
      </c>
      <c r="D12" s="19"/>
      <c r="E12" s="20"/>
      <c r="F12" s="21"/>
      <c r="G12" s="22">
        <v>1024</v>
      </c>
      <c r="H12" s="23" t="s">
        <v>106</v>
      </c>
      <c r="I12" s="3"/>
      <c r="J12" s="75"/>
      <c r="K12" s="78"/>
      <c r="L12" s="66"/>
      <c r="M12" s="78"/>
      <c r="N12" s="66"/>
      <c r="O12" s="78"/>
      <c r="P12" s="66"/>
      <c r="Q12" s="78"/>
      <c r="R12" s="66"/>
    </row>
    <row r="13" spans="1:18" x14ac:dyDescent="0.2">
      <c r="A13" s="122" t="s">
        <v>13</v>
      </c>
      <c r="B13" s="9">
        <f>2^11</f>
        <v>2048</v>
      </c>
      <c r="C13" s="5" t="s">
        <v>107</v>
      </c>
      <c r="D13" s="10"/>
      <c r="E13" s="11"/>
      <c r="F13" s="12"/>
      <c r="G13" s="27">
        <f>2*G12</f>
        <v>2048</v>
      </c>
      <c r="H13" s="88" t="s">
        <v>107</v>
      </c>
      <c r="I13" s="3"/>
      <c r="J13" s="75"/>
      <c r="K13" s="78"/>
      <c r="L13" s="66"/>
      <c r="M13" s="78"/>
      <c r="N13" s="66"/>
      <c r="O13" s="78"/>
      <c r="P13" s="66"/>
      <c r="Q13" s="78"/>
      <c r="R13" s="66"/>
    </row>
    <row r="14" spans="1:18" x14ac:dyDescent="0.2">
      <c r="A14" s="122" t="s">
        <v>14</v>
      </c>
      <c r="B14" s="9">
        <f>2^12</f>
        <v>4096</v>
      </c>
      <c r="C14" s="5" t="s">
        <v>109</v>
      </c>
      <c r="D14" s="10"/>
      <c r="E14" s="10"/>
      <c r="F14" s="13"/>
      <c r="G14" s="27">
        <f>3*G12</f>
        <v>3072</v>
      </c>
      <c r="H14" s="88" t="s">
        <v>108</v>
      </c>
      <c r="I14" s="3"/>
      <c r="J14" s="75"/>
      <c r="K14" s="78"/>
      <c r="L14" s="66"/>
      <c r="M14" s="78"/>
      <c r="N14" s="66"/>
      <c r="O14" s="78"/>
      <c r="P14" s="66"/>
      <c r="Q14" s="78"/>
      <c r="R14" s="66"/>
    </row>
    <row r="15" spans="1:18" x14ac:dyDescent="0.2">
      <c r="A15" s="122" t="s">
        <v>15</v>
      </c>
      <c r="B15" s="9">
        <f>2^13</f>
        <v>8192</v>
      </c>
      <c r="C15" s="5" t="s">
        <v>113</v>
      </c>
      <c r="D15" s="10"/>
      <c r="E15" s="10"/>
      <c r="F15" s="13"/>
      <c r="G15" s="27">
        <f>4*G12</f>
        <v>4096</v>
      </c>
      <c r="H15" s="88" t="s">
        <v>109</v>
      </c>
      <c r="I15" s="3"/>
      <c r="J15" s="75"/>
      <c r="K15" s="78"/>
      <c r="L15" s="66"/>
      <c r="M15" s="78"/>
      <c r="N15" s="66"/>
      <c r="O15" s="78"/>
      <c r="P15" s="66"/>
      <c r="Q15" s="78"/>
      <c r="R15" s="66"/>
    </row>
    <row r="16" spans="1:18" x14ac:dyDescent="0.2">
      <c r="A16" s="122" t="s">
        <v>16</v>
      </c>
      <c r="B16" s="9">
        <f>2^14</f>
        <v>16384</v>
      </c>
      <c r="C16" s="5" t="s">
        <v>138</v>
      </c>
      <c r="D16" s="10"/>
      <c r="E16" s="10"/>
      <c r="F16" s="13"/>
      <c r="G16" s="27">
        <f>5*G12</f>
        <v>5120</v>
      </c>
      <c r="H16" s="88" t="s">
        <v>110</v>
      </c>
      <c r="I16" s="3"/>
      <c r="J16" s="75"/>
      <c r="K16" s="78"/>
      <c r="L16" s="66"/>
      <c r="M16" s="78"/>
      <c r="N16" s="66"/>
      <c r="O16" s="78"/>
      <c r="P16" s="66"/>
      <c r="Q16" s="78"/>
      <c r="R16" s="66"/>
    </row>
    <row r="17" spans="1:18" x14ac:dyDescent="0.2">
      <c r="A17" s="122" t="s">
        <v>17</v>
      </c>
      <c r="B17" s="9">
        <f>2^15</f>
        <v>32768</v>
      </c>
      <c r="C17" s="5" t="s">
        <v>139</v>
      </c>
      <c r="D17" s="10"/>
      <c r="E17" s="10"/>
      <c r="F17" s="13"/>
      <c r="G17" s="27">
        <f>6*G12</f>
        <v>6144</v>
      </c>
      <c r="H17" s="88" t="s">
        <v>111</v>
      </c>
      <c r="I17" s="3"/>
      <c r="J17" s="75"/>
      <c r="K17" s="78"/>
      <c r="L17" s="66"/>
      <c r="M17" s="78"/>
      <c r="N17" s="66"/>
      <c r="O17" s="78"/>
      <c r="P17" s="66"/>
      <c r="Q17" s="78"/>
      <c r="R17" s="66"/>
    </row>
    <row r="18" spans="1:18" x14ac:dyDescent="0.2">
      <c r="A18" s="122" t="s">
        <v>18</v>
      </c>
      <c r="B18" s="9">
        <f>2^16</f>
        <v>65536</v>
      </c>
      <c r="C18" s="5" t="s">
        <v>140</v>
      </c>
      <c r="D18" s="10"/>
      <c r="E18" s="10"/>
      <c r="F18" s="13"/>
      <c r="G18" s="27">
        <f>7*G12</f>
        <v>7168</v>
      </c>
      <c r="H18" s="88" t="s">
        <v>112</v>
      </c>
      <c r="I18" s="3"/>
      <c r="J18" s="75"/>
      <c r="K18" s="78"/>
      <c r="L18" s="66"/>
      <c r="M18" s="78"/>
      <c r="N18" s="66"/>
      <c r="O18" s="78"/>
      <c r="P18" s="66"/>
      <c r="Q18" s="78"/>
      <c r="R18" s="66"/>
    </row>
    <row r="19" spans="1:18" x14ac:dyDescent="0.2">
      <c r="A19" s="122" t="s">
        <v>19</v>
      </c>
      <c r="B19" s="9">
        <f>2^17</f>
        <v>131072</v>
      </c>
      <c r="C19" s="5" t="s">
        <v>141</v>
      </c>
      <c r="D19" s="10"/>
      <c r="E19" s="10"/>
      <c r="F19" s="13"/>
      <c r="G19" s="27">
        <f>8*G12</f>
        <v>8192</v>
      </c>
      <c r="H19" s="88" t="s">
        <v>113</v>
      </c>
      <c r="I19" s="3"/>
      <c r="J19" s="75"/>
      <c r="K19" s="78"/>
      <c r="L19" s="66"/>
      <c r="M19" s="78"/>
      <c r="N19" s="66"/>
      <c r="O19" s="78"/>
      <c r="P19" s="66"/>
      <c r="Q19" s="78"/>
      <c r="R19" s="66"/>
    </row>
    <row r="20" spans="1:18" x14ac:dyDescent="0.2">
      <c r="A20" s="122" t="s">
        <v>20</v>
      </c>
      <c r="B20" s="9">
        <f>2^18</f>
        <v>262144</v>
      </c>
      <c r="C20" s="5" t="s">
        <v>142</v>
      </c>
      <c r="D20" s="10"/>
      <c r="E20" s="10"/>
      <c r="F20" s="13"/>
      <c r="G20" s="27">
        <f>9*G12</f>
        <v>9216</v>
      </c>
      <c r="H20" s="88" t="s">
        <v>114</v>
      </c>
      <c r="I20" s="3"/>
      <c r="J20" s="75"/>
      <c r="K20" s="78"/>
      <c r="L20" s="66"/>
      <c r="M20" s="78"/>
      <c r="N20" s="66"/>
      <c r="O20" s="78"/>
      <c r="P20" s="66"/>
      <c r="Q20" s="78"/>
      <c r="R20" s="66"/>
    </row>
    <row r="21" spans="1:18" x14ac:dyDescent="0.2">
      <c r="A21" s="122" t="s">
        <v>21</v>
      </c>
      <c r="B21" s="9">
        <f>2^19</f>
        <v>524288</v>
      </c>
      <c r="C21" s="5" t="s">
        <v>143</v>
      </c>
      <c r="D21" s="10"/>
      <c r="E21" s="14"/>
      <c r="F21" s="15"/>
      <c r="G21" s="33">
        <f>10*G12</f>
        <v>10240</v>
      </c>
      <c r="H21" s="89" t="s">
        <v>115</v>
      </c>
      <c r="I21" s="16"/>
      <c r="J21" s="76"/>
      <c r="K21" s="78"/>
      <c r="L21" s="66"/>
      <c r="M21" s="78"/>
      <c r="N21" s="66"/>
      <c r="O21" s="78"/>
      <c r="P21" s="66"/>
      <c r="Q21" s="78"/>
      <c r="R21" s="66"/>
    </row>
    <row r="22" spans="1:18" x14ac:dyDescent="0.2">
      <c r="A22" s="124" t="s">
        <v>22</v>
      </c>
      <c r="B22" s="35">
        <f>2^20</f>
        <v>1048576</v>
      </c>
      <c r="C22" s="36" t="s">
        <v>41</v>
      </c>
      <c r="D22" s="37"/>
      <c r="E22" s="38"/>
      <c r="F22" s="38"/>
      <c r="G22" s="39"/>
      <c r="H22" s="39"/>
      <c r="I22" s="40">
        <v>1048576</v>
      </c>
      <c r="J22" s="91" t="s">
        <v>41</v>
      </c>
      <c r="K22" s="7"/>
      <c r="L22" s="66"/>
      <c r="M22" s="78"/>
      <c r="N22" s="66"/>
      <c r="O22" s="78"/>
      <c r="P22" s="66"/>
      <c r="Q22" s="78"/>
      <c r="R22" s="66"/>
    </row>
    <row r="23" spans="1:18" x14ac:dyDescent="0.2">
      <c r="A23" s="122" t="s">
        <v>23</v>
      </c>
      <c r="B23" s="9">
        <f>2^21</f>
        <v>2097152</v>
      </c>
      <c r="C23" s="5" t="s">
        <v>116</v>
      </c>
      <c r="D23" s="24"/>
      <c r="E23" s="10"/>
      <c r="F23" s="10"/>
      <c r="G23" s="25"/>
      <c r="H23" s="26"/>
      <c r="I23" s="42">
        <f>2*I22</f>
        <v>2097152</v>
      </c>
      <c r="J23" s="86" t="s">
        <v>116</v>
      </c>
      <c r="K23" s="7"/>
      <c r="L23" s="66"/>
      <c r="M23" s="78"/>
      <c r="N23" s="66"/>
      <c r="O23" s="78"/>
      <c r="P23" s="66"/>
      <c r="Q23" s="78"/>
      <c r="R23" s="66"/>
    </row>
    <row r="24" spans="1:18" x14ac:dyDescent="0.2">
      <c r="A24" s="122" t="s">
        <v>24</v>
      </c>
      <c r="B24" s="9">
        <f>2^22</f>
        <v>4194304</v>
      </c>
      <c r="C24" s="5" t="s">
        <v>118</v>
      </c>
      <c r="D24" s="24"/>
      <c r="E24" s="10"/>
      <c r="F24" s="10"/>
      <c r="G24" s="28"/>
      <c r="H24" s="29"/>
      <c r="I24" s="42">
        <f>3*I22</f>
        <v>3145728</v>
      </c>
      <c r="J24" s="86" t="s">
        <v>117</v>
      </c>
      <c r="K24" s="7"/>
      <c r="L24" s="66"/>
      <c r="M24" s="78"/>
      <c r="N24" s="66"/>
      <c r="O24" s="78"/>
      <c r="P24" s="66"/>
      <c r="Q24" s="78"/>
      <c r="R24" s="66"/>
    </row>
    <row r="25" spans="1:18" x14ac:dyDescent="0.2">
      <c r="A25" s="122" t="s">
        <v>25</v>
      </c>
      <c r="B25" s="9">
        <f>2^23</f>
        <v>8388608</v>
      </c>
      <c r="C25" s="5" t="s">
        <v>122</v>
      </c>
      <c r="D25" s="24"/>
      <c r="E25" s="10"/>
      <c r="F25" s="10"/>
      <c r="G25" s="28"/>
      <c r="H25" s="29"/>
      <c r="I25" s="42">
        <f>4*I22</f>
        <v>4194304</v>
      </c>
      <c r="J25" s="86" t="s">
        <v>118</v>
      </c>
      <c r="K25" s="7"/>
      <c r="L25" s="66"/>
      <c r="M25" s="78"/>
      <c r="N25" s="66"/>
      <c r="O25" s="78"/>
      <c r="P25" s="66"/>
      <c r="Q25" s="78"/>
      <c r="R25" s="66"/>
    </row>
    <row r="26" spans="1:18" x14ac:dyDescent="0.2">
      <c r="A26" s="122" t="s">
        <v>26</v>
      </c>
      <c r="B26" s="9">
        <f>2^24</f>
        <v>16777216</v>
      </c>
      <c r="C26" s="5" t="s">
        <v>132</v>
      </c>
      <c r="D26" s="24"/>
      <c r="E26" s="10"/>
      <c r="F26" s="10"/>
      <c r="G26" s="28"/>
      <c r="H26" s="29"/>
      <c r="I26" s="42">
        <f>5*I22</f>
        <v>5242880</v>
      </c>
      <c r="J26" s="86" t="s">
        <v>119</v>
      </c>
      <c r="K26" s="7"/>
      <c r="L26" s="66"/>
      <c r="M26" s="78"/>
      <c r="N26" s="66"/>
      <c r="O26" s="78"/>
      <c r="P26" s="66"/>
      <c r="Q26" s="78"/>
      <c r="R26" s="66"/>
    </row>
    <row r="27" spans="1:18" x14ac:dyDescent="0.2">
      <c r="A27" s="122" t="s">
        <v>27</v>
      </c>
      <c r="B27" s="9">
        <f>2^25</f>
        <v>33554432</v>
      </c>
      <c r="C27" s="5" t="s">
        <v>133</v>
      </c>
      <c r="D27" s="24"/>
      <c r="E27" s="10"/>
      <c r="F27" s="10"/>
      <c r="G27" s="28"/>
      <c r="H27" s="29"/>
      <c r="I27" s="42">
        <f>6*I22</f>
        <v>6291456</v>
      </c>
      <c r="J27" s="86" t="s">
        <v>120</v>
      </c>
      <c r="K27" s="7"/>
      <c r="L27" s="66"/>
      <c r="M27" s="78"/>
      <c r="N27" s="66"/>
      <c r="O27" s="78"/>
      <c r="P27" s="66"/>
      <c r="Q27" s="78"/>
      <c r="R27" s="66"/>
    </row>
    <row r="28" spans="1:18" x14ac:dyDescent="0.2">
      <c r="A28" s="122" t="s">
        <v>28</v>
      </c>
      <c r="B28" s="9">
        <f>2^26</f>
        <v>67108864</v>
      </c>
      <c r="C28" s="5" t="s">
        <v>134</v>
      </c>
      <c r="D28" s="24"/>
      <c r="E28" s="10"/>
      <c r="F28" s="10"/>
      <c r="G28" s="28"/>
      <c r="H28" s="29"/>
      <c r="I28" s="42">
        <f>7*I22</f>
        <v>7340032</v>
      </c>
      <c r="J28" s="86" t="s">
        <v>121</v>
      </c>
      <c r="K28" s="7"/>
      <c r="L28" s="66"/>
      <c r="M28" s="78"/>
      <c r="N28" s="66"/>
      <c r="O28" s="78"/>
      <c r="P28" s="66"/>
      <c r="Q28" s="78"/>
      <c r="R28" s="66"/>
    </row>
    <row r="29" spans="1:18" x14ac:dyDescent="0.2">
      <c r="A29" s="122" t="s">
        <v>29</v>
      </c>
      <c r="B29" s="9">
        <f>2^27</f>
        <v>134217728</v>
      </c>
      <c r="C29" s="5" t="s">
        <v>135</v>
      </c>
      <c r="D29" s="24"/>
      <c r="E29" s="10"/>
      <c r="F29" s="10"/>
      <c r="G29" s="28"/>
      <c r="H29" s="29"/>
      <c r="I29" s="42">
        <f>8*I22</f>
        <v>8388608</v>
      </c>
      <c r="J29" s="86" t="s">
        <v>122</v>
      </c>
      <c r="K29" s="7"/>
      <c r="L29" s="66"/>
      <c r="M29" s="78"/>
      <c r="N29" s="66"/>
      <c r="O29" s="78"/>
      <c r="P29" s="66"/>
      <c r="Q29" s="78"/>
      <c r="R29" s="66"/>
    </row>
    <row r="30" spans="1:18" x14ac:dyDescent="0.2">
      <c r="A30" s="122" t="s">
        <v>30</v>
      </c>
      <c r="B30" s="9">
        <f>2^28</f>
        <v>268435456</v>
      </c>
      <c r="C30" s="5" t="s">
        <v>136</v>
      </c>
      <c r="D30" s="24"/>
      <c r="E30" s="10"/>
      <c r="F30" s="10"/>
      <c r="G30" s="28"/>
      <c r="H30" s="29"/>
      <c r="I30" s="42">
        <f>9*I22</f>
        <v>9437184</v>
      </c>
      <c r="J30" s="86" t="s">
        <v>123</v>
      </c>
      <c r="K30" s="7"/>
      <c r="L30" s="66"/>
      <c r="M30" s="78"/>
      <c r="N30" s="66"/>
      <c r="O30" s="78"/>
      <c r="P30" s="66"/>
      <c r="Q30" s="78"/>
      <c r="R30" s="66"/>
    </row>
    <row r="31" spans="1:18" x14ac:dyDescent="0.2">
      <c r="A31" s="122" t="s">
        <v>31</v>
      </c>
      <c r="B31" s="9">
        <f>2^29</f>
        <v>536870912</v>
      </c>
      <c r="C31" s="5" t="s">
        <v>137</v>
      </c>
      <c r="D31" s="30"/>
      <c r="E31" s="14"/>
      <c r="F31" s="14"/>
      <c r="G31" s="31"/>
      <c r="H31" s="32"/>
      <c r="I31" s="92">
        <f>10*I22</f>
        <v>10485760</v>
      </c>
      <c r="J31" s="87" t="s">
        <v>124</v>
      </c>
      <c r="K31" s="34"/>
      <c r="L31" s="67"/>
      <c r="M31" s="78"/>
      <c r="N31" s="66"/>
      <c r="O31" s="78"/>
      <c r="P31" s="66"/>
      <c r="Q31" s="78"/>
      <c r="R31" s="66"/>
    </row>
    <row r="32" spans="1:18" x14ac:dyDescent="0.2">
      <c r="A32" s="125" t="s">
        <v>3</v>
      </c>
      <c r="B32" s="44">
        <f>2^30</f>
        <v>1073741824</v>
      </c>
      <c r="C32" s="45" t="s">
        <v>42</v>
      </c>
      <c r="D32" s="46"/>
      <c r="E32" s="47"/>
      <c r="F32" s="47"/>
      <c r="G32" s="47"/>
      <c r="H32" s="48"/>
      <c r="I32" s="49"/>
      <c r="J32" s="93"/>
      <c r="K32" s="50">
        <v>1073741824</v>
      </c>
      <c r="L32" s="51" t="s">
        <v>42</v>
      </c>
      <c r="M32" s="7"/>
      <c r="N32" s="66"/>
      <c r="O32" s="78"/>
      <c r="P32" s="66"/>
      <c r="Q32" s="78"/>
      <c r="R32" s="66"/>
    </row>
    <row r="33" spans="1:18" x14ac:dyDescent="0.2">
      <c r="A33" s="122" t="s">
        <v>32</v>
      </c>
      <c r="B33" s="9">
        <f>2^31</f>
        <v>2147483648</v>
      </c>
      <c r="C33" s="5" t="s">
        <v>64</v>
      </c>
      <c r="D33" s="10"/>
      <c r="E33" s="10"/>
      <c r="F33" s="10"/>
      <c r="G33" s="10"/>
      <c r="H33" s="25"/>
      <c r="I33" s="41"/>
      <c r="J33" s="116"/>
      <c r="K33" s="90">
        <f>2*K32</f>
        <v>2147483648</v>
      </c>
      <c r="L33" s="54" t="s">
        <v>64</v>
      </c>
      <c r="M33" s="7"/>
      <c r="N33" s="66"/>
      <c r="O33" s="78"/>
      <c r="P33" s="66"/>
      <c r="Q33" s="78"/>
      <c r="R33" s="66"/>
    </row>
    <row r="34" spans="1:18" x14ac:dyDescent="0.2">
      <c r="A34" s="122" t="s">
        <v>33</v>
      </c>
      <c r="B34" s="9">
        <f>2^32</f>
        <v>4294967296</v>
      </c>
      <c r="C34" s="5" t="s">
        <v>66</v>
      </c>
      <c r="D34" s="10"/>
      <c r="E34" s="10"/>
      <c r="F34" s="10"/>
      <c r="G34" s="10"/>
      <c r="H34" s="28"/>
      <c r="I34" s="43"/>
      <c r="J34" s="116"/>
      <c r="K34" s="90">
        <f>3*K32</f>
        <v>3221225472</v>
      </c>
      <c r="L34" s="54" t="s">
        <v>65</v>
      </c>
      <c r="M34" s="7"/>
      <c r="N34" s="66"/>
      <c r="O34" s="78"/>
      <c r="P34" s="66"/>
      <c r="Q34" s="78"/>
      <c r="R34" s="66"/>
    </row>
    <row r="35" spans="1:18" x14ac:dyDescent="0.2">
      <c r="A35" s="122" t="s">
        <v>34</v>
      </c>
      <c r="B35" s="9">
        <f>2^33</f>
        <v>8589934592</v>
      </c>
      <c r="C35" s="5" t="s">
        <v>70</v>
      </c>
      <c r="D35" s="10"/>
      <c r="E35" s="10"/>
      <c r="F35" s="10"/>
      <c r="G35" s="10"/>
      <c r="H35" s="28"/>
      <c r="I35" s="43"/>
      <c r="J35" s="116"/>
      <c r="K35" s="90">
        <f>4*K32</f>
        <v>4294967296</v>
      </c>
      <c r="L35" s="54" t="s">
        <v>66</v>
      </c>
      <c r="M35" s="7"/>
      <c r="N35" s="66"/>
      <c r="O35" s="78"/>
      <c r="P35" s="66"/>
      <c r="Q35" s="78"/>
      <c r="R35" s="66"/>
    </row>
    <row r="36" spans="1:18" x14ac:dyDescent="0.2">
      <c r="A36" s="122" t="s">
        <v>35</v>
      </c>
      <c r="B36" s="9">
        <f>2^34</f>
        <v>17179869184</v>
      </c>
      <c r="C36" s="5" t="s">
        <v>126</v>
      </c>
      <c r="D36" s="10"/>
      <c r="E36" s="10"/>
      <c r="F36" s="10"/>
      <c r="G36" s="10"/>
      <c r="H36" s="28"/>
      <c r="I36" s="43"/>
      <c r="J36" s="116"/>
      <c r="K36" s="90">
        <f>5*K32</f>
        <v>5368709120</v>
      </c>
      <c r="L36" s="54" t="s">
        <v>67</v>
      </c>
      <c r="M36" s="7"/>
      <c r="N36" s="66"/>
      <c r="O36" s="78"/>
      <c r="P36" s="66"/>
      <c r="Q36" s="78"/>
      <c r="R36" s="66"/>
    </row>
    <row r="37" spans="1:18" x14ac:dyDescent="0.2">
      <c r="A37" s="122" t="s">
        <v>36</v>
      </c>
      <c r="B37" s="9">
        <f>2^35</f>
        <v>34359738368</v>
      </c>
      <c r="C37" s="5" t="s">
        <v>127</v>
      </c>
      <c r="D37" s="10"/>
      <c r="E37" s="10"/>
      <c r="F37" s="10"/>
      <c r="G37" s="10"/>
      <c r="H37" s="28"/>
      <c r="I37" s="43"/>
      <c r="J37" s="116"/>
      <c r="K37" s="90">
        <f>6*K32</f>
        <v>6442450944</v>
      </c>
      <c r="L37" s="54" t="s">
        <v>68</v>
      </c>
      <c r="M37" s="7"/>
      <c r="N37" s="66"/>
      <c r="O37" s="78"/>
      <c r="P37" s="66"/>
      <c r="Q37" s="78"/>
      <c r="R37" s="66"/>
    </row>
    <row r="38" spans="1:18" x14ac:dyDescent="0.2">
      <c r="A38" s="122" t="s">
        <v>37</v>
      </c>
      <c r="B38" s="9">
        <f>2^36</f>
        <v>68719476736</v>
      </c>
      <c r="C38" s="5" t="s">
        <v>128</v>
      </c>
      <c r="D38" s="10"/>
      <c r="E38" s="10"/>
      <c r="F38" s="10"/>
      <c r="G38" s="10"/>
      <c r="H38" s="28"/>
      <c r="I38" s="43"/>
      <c r="J38" s="116"/>
      <c r="K38" s="90">
        <f>7*K32</f>
        <v>7516192768</v>
      </c>
      <c r="L38" s="54" t="s">
        <v>69</v>
      </c>
      <c r="M38" s="7"/>
      <c r="N38" s="66"/>
      <c r="O38" s="78"/>
      <c r="P38" s="66"/>
      <c r="Q38" s="78"/>
      <c r="R38" s="66"/>
    </row>
    <row r="39" spans="1:18" x14ac:dyDescent="0.2">
      <c r="A39" s="122" t="s">
        <v>38</v>
      </c>
      <c r="B39" s="9">
        <f>2^37</f>
        <v>137438953472</v>
      </c>
      <c r="C39" s="5" t="s">
        <v>129</v>
      </c>
      <c r="D39" s="10"/>
      <c r="E39" s="10"/>
      <c r="F39" s="10"/>
      <c r="G39" s="10"/>
      <c r="H39" s="28"/>
      <c r="I39" s="43"/>
      <c r="J39" s="116"/>
      <c r="K39" s="90">
        <f>8*K32</f>
        <v>8589934592</v>
      </c>
      <c r="L39" s="54" t="s">
        <v>70</v>
      </c>
      <c r="M39" s="7"/>
      <c r="N39" s="66"/>
      <c r="O39" s="78"/>
      <c r="P39" s="66"/>
      <c r="Q39" s="78"/>
      <c r="R39" s="66"/>
    </row>
    <row r="40" spans="1:18" x14ac:dyDescent="0.2">
      <c r="A40" s="122" t="s">
        <v>39</v>
      </c>
      <c r="B40" s="9">
        <f>2^38</f>
        <v>274877906944</v>
      </c>
      <c r="C40" s="5" t="s">
        <v>130</v>
      </c>
      <c r="D40" s="10"/>
      <c r="E40" s="10"/>
      <c r="F40" s="10"/>
      <c r="G40" s="10"/>
      <c r="H40" s="28"/>
      <c r="I40" s="43"/>
      <c r="J40" s="116"/>
      <c r="K40" s="90">
        <f>9*K32</f>
        <v>9663676416</v>
      </c>
      <c r="L40" s="54" t="s">
        <v>71</v>
      </c>
      <c r="M40" s="7"/>
      <c r="N40" s="66"/>
      <c r="O40" s="78"/>
      <c r="P40" s="66"/>
      <c r="Q40" s="78"/>
      <c r="R40" s="66"/>
    </row>
    <row r="41" spans="1:18" x14ac:dyDescent="0.2">
      <c r="A41" s="122" t="s">
        <v>40</v>
      </c>
      <c r="B41" s="9">
        <f>2^39</f>
        <v>549755813888</v>
      </c>
      <c r="C41" s="5" t="s">
        <v>131</v>
      </c>
      <c r="D41" s="10"/>
      <c r="E41" s="10"/>
      <c r="F41" s="10"/>
      <c r="G41" s="10"/>
      <c r="H41" s="28"/>
      <c r="I41" s="43"/>
      <c r="J41" s="116"/>
      <c r="K41" s="90">
        <f>10*K32</f>
        <v>10737418240</v>
      </c>
      <c r="L41" s="54" t="s">
        <v>72</v>
      </c>
      <c r="M41" s="34"/>
      <c r="N41" s="67"/>
      <c r="O41" s="78"/>
      <c r="P41" s="66"/>
      <c r="Q41" s="78"/>
      <c r="R41" s="66"/>
    </row>
    <row r="42" spans="1:18" x14ac:dyDescent="0.2">
      <c r="A42" s="126" t="s">
        <v>2</v>
      </c>
      <c r="B42" s="94">
        <f>2^40</f>
        <v>1099511627776</v>
      </c>
      <c r="C42" s="95" t="s">
        <v>54</v>
      </c>
      <c r="D42" s="96"/>
      <c r="E42" s="97"/>
      <c r="F42" s="97"/>
      <c r="G42" s="97"/>
      <c r="H42" s="97"/>
      <c r="I42" s="98"/>
      <c r="J42" s="99"/>
      <c r="K42" s="100"/>
      <c r="L42" s="100"/>
      <c r="M42" s="101">
        <v>1099511627776</v>
      </c>
      <c r="N42" s="102" t="s">
        <v>54</v>
      </c>
      <c r="O42" s="7"/>
      <c r="P42" s="66"/>
      <c r="Q42" s="78"/>
      <c r="R42" s="66"/>
    </row>
    <row r="43" spans="1:18" x14ac:dyDescent="0.2">
      <c r="A43" s="122" t="s">
        <v>43</v>
      </c>
      <c r="B43" s="9">
        <f>2^41</f>
        <v>2199023255552</v>
      </c>
      <c r="C43" s="52" t="s">
        <v>55</v>
      </c>
      <c r="D43" s="10"/>
      <c r="E43" s="10"/>
      <c r="F43" s="10"/>
      <c r="G43" s="10"/>
      <c r="H43" s="10"/>
      <c r="I43" s="53"/>
      <c r="J43" s="41"/>
      <c r="K43" s="117"/>
      <c r="L43" s="117"/>
      <c r="M43" s="103">
        <f>2*M42</f>
        <v>2199023255552</v>
      </c>
      <c r="N43" s="104" t="s">
        <v>55</v>
      </c>
      <c r="O43" s="7"/>
      <c r="P43" s="66"/>
      <c r="Q43" s="78"/>
      <c r="R43" s="66"/>
    </row>
    <row r="44" spans="1:18" x14ac:dyDescent="0.2">
      <c r="A44" s="122" t="s">
        <v>45</v>
      </c>
      <c r="B44" s="9">
        <f>2^42</f>
        <v>4398046511104</v>
      </c>
      <c r="C44" s="52" t="s">
        <v>57</v>
      </c>
      <c r="D44" s="10"/>
      <c r="E44" s="10"/>
      <c r="F44" s="10"/>
      <c r="G44" s="10"/>
      <c r="H44" s="10"/>
      <c r="I44" s="55"/>
      <c r="J44" s="43"/>
      <c r="K44" s="117"/>
      <c r="L44" s="117"/>
      <c r="M44" s="103">
        <f>3*M42</f>
        <v>3298534883328</v>
      </c>
      <c r="N44" s="104" t="s">
        <v>56</v>
      </c>
      <c r="O44" s="7"/>
      <c r="P44" s="66"/>
      <c r="Q44" s="78"/>
      <c r="R44" s="66"/>
    </row>
    <row r="45" spans="1:18" x14ac:dyDescent="0.2">
      <c r="A45" s="122" t="s">
        <v>46</v>
      </c>
      <c r="B45" s="9">
        <f>2^43</f>
        <v>8796093022208</v>
      </c>
      <c r="C45" s="52" t="s">
        <v>61</v>
      </c>
      <c r="D45" s="10"/>
      <c r="E45" s="10"/>
      <c r="F45" s="10"/>
      <c r="G45" s="10"/>
      <c r="H45" s="10"/>
      <c r="I45" s="55"/>
      <c r="J45" s="43"/>
      <c r="K45" s="117"/>
      <c r="L45" s="117"/>
      <c r="M45" s="103">
        <f>4*M42</f>
        <v>4398046511104</v>
      </c>
      <c r="N45" s="104" t="s">
        <v>57</v>
      </c>
      <c r="O45" s="7"/>
      <c r="P45" s="66"/>
      <c r="Q45" s="78"/>
      <c r="R45" s="66"/>
    </row>
    <row r="46" spans="1:18" x14ac:dyDescent="0.2">
      <c r="A46" s="122" t="s">
        <v>47</v>
      </c>
      <c r="B46" s="9">
        <f>2^44</f>
        <v>17592186044416</v>
      </c>
      <c r="C46" s="52" t="s">
        <v>93</v>
      </c>
      <c r="D46" s="10"/>
      <c r="E46" s="10"/>
      <c r="F46" s="10"/>
      <c r="G46" s="10"/>
      <c r="H46" s="10"/>
      <c r="I46" s="55"/>
      <c r="J46" s="43"/>
      <c r="K46" s="117"/>
      <c r="L46" s="117"/>
      <c r="M46" s="103">
        <f>5*M42</f>
        <v>5497558138880</v>
      </c>
      <c r="N46" s="104" t="s">
        <v>58</v>
      </c>
      <c r="O46" s="7"/>
      <c r="P46" s="66"/>
      <c r="Q46" s="78"/>
      <c r="R46" s="66"/>
    </row>
    <row r="47" spans="1:18" x14ac:dyDescent="0.2">
      <c r="A47" s="122" t="s">
        <v>48</v>
      </c>
      <c r="B47" s="9">
        <f>2^45</f>
        <v>35184372088832</v>
      </c>
      <c r="C47" s="52" t="s">
        <v>94</v>
      </c>
      <c r="D47" s="56"/>
      <c r="E47" s="56"/>
      <c r="F47" s="56"/>
      <c r="G47" s="56"/>
      <c r="H47" s="56"/>
      <c r="I47" s="55"/>
      <c r="J47" s="43"/>
      <c r="K47" s="117"/>
      <c r="L47" s="117"/>
      <c r="M47" s="103">
        <f>6*M42</f>
        <v>6597069766656</v>
      </c>
      <c r="N47" s="104" t="s">
        <v>59</v>
      </c>
      <c r="O47" s="7"/>
      <c r="P47" s="66"/>
      <c r="Q47" s="78"/>
      <c r="R47" s="66"/>
    </row>
    <row r="48" spans="1:18" x14ac:dyDescent="0.2">
      <c r="A48" s="122" t="s">
        <v>49</v>
      </c>
      <c r="B48" s="9">
        <f>2^46</f>
        <v>70368744177664</v>
      </c>
      <c r="C48" s="52" t="s">
        <v>95</v>
      </c>
      <c r="D48" s="56"/>
      <c r="E48" s="56"/>
      <c r="F48" s="56"/>
      <c r="G48" s="56"/>
      <c r="H48" s="56"/>
      <c r="I48" s="55"/>
      <c r="J48" s="43"/>
      <c r="K48" s="117"/>
      <c r="L48" s="117"/>
      <c r="M48" s="103">
        <f>7*M42</f>
        <v>7696581394432</v>
      </c>
      <c r="N48" s="104" t="s">
        <v>60</v>
      </c>
      <c r="O48" s="7"/>
      <c r="P48" s="66"/>
      <c r="Q48" s="78"/>
      <c r="R48" s="66"/>
    </row>
    <row r="49" spans="1:18" x14ac:dyDescent="0.2">
      <c r="A49" s="122" t="s">
        <v>50</v>
      </c>
      <c r="B49" s="9">
        <f>2^47</f>
        <v>140737488355328</v>
      </c>
      <c r="C49" s="52" t="s">
        <v>96</v>
      </c>
      <c r="D49" s="56"/>
      <c r="E49" s="56"/>
      <c r="F49" s="56"/>
      <c r="G49" s="56"/>
      <c r="H49" s="56"/>
      <c r="I49" s="55"/>
      <c r="J49" s="43"/>
      <c r="K49" s="117"/>
      <c r="L49" s="117"/>
      <c r="M49" s="103">
        <f>8*M42</f>
        <v>8796093022208</v>
      </c>
      <c r="N49" s="104" t="s">
        <v>61</v>
      </c>
      <c r="O49" s="7"/>
      <c r="P49" s="66"/>
      <c r="Q49" s="78"/>
      <c r="R49" s="66"/>
    </row>
    <row r="50" spans="1:18" x14ac:dyDescent="0.2">
      <c r="A50" s="122" t="s">
        <v>51</v>
      </c>
      <c r="B50" s="9">
        <f>2^48</f>
        <v>281474976710656</v>
      </c>
      <c r="C50" s="52" t="s">
        <v>97</v>
      </c>
      <c r="D50" s="56"/>
      <c r="E50" s="56"/>
      <c r="F50" s="56"/>
      <c r="G50" s="56"/>
      <c r="H50" s="56"/>
      <c r="I50" s="55"/>
      <c r="J50" s="43"/>
      <c r="K50" s="117"/>
      <c r="L50" s="117"/>
      <c r="M50" s="103">
        <f>9*M42</f>
        <v>9895604649984</v>
      </c>
      <c r="N50" s="104" t="s">
        <v>62</v>
      </c>
      <c r="O50" s="7"/>
      <c r="P50" s="66"/>
      <c r="Q50" s="78"/>
      <c r="R50" s="66"/>
    </row>
    <row r="51" spans="1:18" x14ac:dyDescent="0.2">
      <c r="A51" s="122" t="s">
        <v>52</v>
      </c>
      <c r="B51" s="9">
        <f>2^49</f>
        <v>562949953421312</v>
      </c>
      <c r="C51" s="52" t="s">
        <v>98</v>
      </c>
      <c r="D51" s="56"/>
      <c r="E51" s="56"/>
      <c r="F51" s="56"/>
      <c r="G51" s="56"/>
      <c r="H51" s="56"/>
      <c r="I51" s="57"/>
      <c r="J51" s="43"/>
      <c r="K51" s="117"/>
      <c r="L51" s="117"/>
      <c r="M51" s="103">
        <f>10*M42</f>
        <v>10995116277760</v>
      </c>
      <c r="N51" s="104" t="s">
        <v>63</v>
      </c>
      <c r="O51" s="34"/>
      <c r="P51" s="67"/>
      <c r="Q51" s="78"/>
      <c r="R51" s="66"/>
    </row>
    <row r="52" spans="1:18" x14ac:dyDescent="0.2">
      <c r="A52" s="127" t="s">
        <v>44</v>
      </c>
      <c r="B52" s="105">
        <f>2^50</f>
        <v>1125899906842624</v>
      </c>
      <c r="C52" s="106" t="s">
        <v>53</v>
      </c>
      <c r="D52" s="107"/>
      <c r="E52" s="108"/>
      <c r="F52" s="108"/>
      <c r="G52" s="108"/>
      <c r="H52" s="108"/>
      <c r="I52" s="108"/>
      <c r="J52" s="109"/>
      <c r="K52" s="63"/>
      <c r="L52" s="62"/>
      <c r="M52" s="62"/>
      <c r="N52" s="62"/>
      <c r="O52" s="110">
        <v>1125899906842624</v>
      </c>
      <c r="P52" s="111" t="s">
        <v>53</v>
      </c>
      <c r="Q52" s="7"/>
      <c r="R52" s="66"/>
    </row>
    <row r="53" spans="1:18" x14ac:dyDescent="0.2">
      <c r="A53" s="122" t="s">
        <v>74</v>
      </c>
      <c r="B53" s="58">
        <f>2^51</f>
        <v>2251799813685248</v>
      </c>
      <c r="C53" s="52" t="s">
        <v>84</v>
      </c>
      <c r="D53" s="117"/>
      <c r="E53" s="117"/>
      <c r="F53" s="117"/>
      <c r="G53" s="117"/>
      <c r="H53" s="117"/>
      <c r="I53" s="117"/>
      <c r="J53" s="53"/>
      <c r="K53" s="59"/>
      <c r="L53" s="117"/>
      <c r="M53" s="117"/>
      <c r="N53" s="117"/>
      <c r="O53" s="112">
        <v>2251799813685248</v>
      </c>
      <c r="P53" s="113" t="s">
        <v>84</v>
      </c>
      <c r="Q53" s="7"/>
      <c r="R53" s="66"/>
    </row>
    <row r="54" spans="1:18" x14ac:dyDescent="0.2">
      <c r="A54" s="122" t="s">
        <v>75</v>
      </c>
      <c r="B54" s="58">
        <f>2^52</f>
        <v>4503599627370496</v>
      </c>
      <c r="C54" s="52" t="s">
        <v>86</v>
      </c>
      <c r="D54" s="117"/>
      <c r="E54" s="117"/>
      <c r="F54" s="117"/>
      <c r="G54" s="117"/>
      <c r="H54" s="117"/>
      <c r="I54" s="117"/>
      <c r="J54" s="55"/>
      <c r="K54" s="60"/>
      <c r="L54" s="117"/>
      <c r="M54" s="117"/>
      <c r="N54" s="117"/>
      <c r="O54" s="112">
        <v>3377699720527872</v>
      </c>
      <c r="P54" s="113" t="s">
        <v>85</v>
      </c>
      <c r="Q54" s="7"/>
      <c r="R54" s="66"/>
    </row>
    <row r="55" spans="1:18" x14ac:dyDescent="0.2">
      <c r="A55" s="122" t="s">
        <v>76</v>
      </c>
      <c r="B55" s="58">
        <f>2^53</f>
        <v>9007199254740992</v>
      </c>
      <c r="C55" s="52" t="s">
        <v>90</v>
      </c>
      <c r="D55" s="117"/>
      <c r="E55" s="117"/>
      <c r="F55" s="117"/>
      <c r="G55" s="117"/>
      <c r="H55" s="117"/>
      <c r="I55" s="117"/>
      <c r="J55" s="55"/>
      <c r="K55" s="60"/>
      <c r="L55" s="117"/>
      <c r="M55" s="117"/>
      <c r="N55" s="117"/>
      <c r="O55" s="112">
        <v>4503599627370496</v>
      </c>
      <c r="P55" s="113" t="s">
        <v>86</v>
      </c>
      <c r="Q55" s="7"/>
      <c r="R55" s="66"/>
    </row>
    <row r="56" spans="1:18" x14ac:dyDescent="0.2">
      <c r="A56" s="122" t="s">
        <v>77</v>
      </c>
      <c r="B56" s="58">
        <f>2^54</f>
        <v>1.8014398509481984E+16</v>
      </c>
      <c r="C56" s="52" t="s">
        <v>99</v>
      </c>
      <c r="D56" s="117"/>
      <c r="E56" s="117"/>
      <c r="F56" s="117"/>
      <c r="G56" s="117"/>
      <c r="H56" s="117"/>
      <c r="I56" s="117"/>
      <c r="J56" s="55"/>
      <c r="K56" s="60"/>
      <c r="L56" s="117"/>
      <c r="M56" s="117"/>
      <c r="N56" s="117"/>
      <c r="O56" s="112">
        <v>5629499534213120</v>
      </c>
      <c r="P56" s="113" t="s">
        <v>87</v>
      </c>
      <c r="Q56" s="7"/>
      <c r="R56" s="66"/>
    </row>
    <row r="57" spans="1:18" x14ac:dyDescent="0.2">
      <c r="A57" s="122" t="s">
        <v>78</v>
      </c>
      <c r="B57" s="58">
        <f>2^55</f>
        <v>3.6028797018963968E+16</v>
      </c>
      <c r="C57" s="52" t="s">
        <v>100</v>
      </c>
      <c r="D57" s="117"/>
      <c r="E57" s="117"/>
      <c r="F57" s="117"/>
      <c r="G57" s="117"/>
      <c r="H57" s="117"/>
      <c r="I57" s="117"/>
      <c r="J57" s="55"/>
      <c r="K57" s="60"/>
      <c r="L57" s="117"/>
      <c r="M57" s="117"/>
      <c r="N57" s="117"/>
      <c r="O57" s="112">
        <v>6755399441055744</v>
      </c>
      <c r="P57" s="113" t="s">
        <v>88</v>
      </c>
      <c r="Q57" s="7"/>
      <c r="R57" s="66"/>
    </row>
    <row r="58" spans="1:18" x14ac:dyDescent="0.2">
      <c r="A58" s="122" t="s">
        <v>79</v>
      </c>
      <c r="B58" s="58">
        <f>2^56</f>
        <v>7.2057594037927936E+16</v>
      </c>
      <c r="C58" s="52" t="s">
        <v>101</v>
      </c>
      <c r="D58" s="117"/>
      <c r="E58" s="117"/>
      <c r="F58" s="117"/>
      <c r="G58" s="117"/>
      <c r="H58" s="117"/>
      <c r="I58" s="117"/>
      <c r="J58" s="55"/>
      <c r="K58" s="60"/>
      <c r="L58" s="117"/>
      <c r="M58" s="117"/>
      <c r="N58" s="117"/>
      <c r="O58" s="112">
        <v>7881299347898368</v>
      </c>
      <c r="P58" s="113" t="s">
        <v>89</v>
      </c>
      <c r="Q58" s="7"/>
      <c r="R58" s="66"/>
    </row>
    <row r="59" spans="1:18" x14ac:dyDescent="0.2">
      <c r="A59" s="122" t="s">
        <v>80</v>
      </c>
      <c r="B59" s="58">
        <f>2^57</f>
        <v>1.4411518807585587E+17</v>
      </c>
      <c r="C59" s="52" t="s">
        <v>102</v>
      </c>
      <c r="D59" s="117"/>
      <c r="E59" s="117"/>
      <c r="F59" s="117"/>
      <c r="G59" s="117"/>
      <c r="H59" s="117"/>
      <c r="I59" s="117"/>
      <c r="J59" s="55"/>
      <c r="K59" s="60"/>
      <c r="L59" s="117"/>
      <c r="M59" s="117"/>
      <c r="N59" s="117"/>
      <c r="O59" s="112">
        <v>9007199254740992</v>
      </c>
      <c r="P59" s="113" t="s">
        <v>90</v>
      </c>
      <c r="Q59" s="7"/>
      <c r="R59" s="66"/>
    </row>
    <row r="60" spans="1:18" x14ac:dyDescent="0.2">
      <c r="A60" s="122" t="s">
        <v>81</v>
      </c>
      <c r="B60" s="58">
        <f>2^58</f>
        <v>2.8823037615171174E+17</v>
      </c>
      <c r="C60" s="52" t="s">
        <v>103</v>
      </c>
      <c r="D60" s="117"/>
      <c r="E60" s="117"/>
      <c r="F60" s="117"/>
      <c r="G60" s="117"/>
      <c r="H60" s="117"/>
      <c r="I60" s="117"/>
      <c r="J60" s="55"/>
      <c r="K60" s="60"/>
      <c r="L60" s="117"/>
      <c r="M60" s="117"/>
      <c r="N60" s="117"/>
      <c r="O60" s="112">
        <v>1.0133099161583616E+16</v>
      </c>
      <c r="P60" s="113" t="s">
        <v>91</v>
      </c>
      <c r="Q60" s="7"/>
      <c r="R60" s="66"/>
    </row>
    <row r="61" spans="1:18" x14ac:dyDescent="0.2">
      <c r="A61" s="122" t="s">
        <v>82</v>
      </c>
      <c r="B61" s="58">
        <f>2^59</f>
        <v>5.7646075230342349E+17</v>
      </c>
      <c r="C61" s="52" t="s">
        <v>104</v>
      </c>
      <c r="D61" s="117"/>
      <c r="E61" s="117"/>
      <c r="F61" s="117"/>
      <c r="G61" s="117"/>
      <c r="H61" s="117"/>
      <c r="I61" s="117"/>
      <c r="J61" s="57"/>
      <c r="K61" s="61"/>
      <c r="L61" s="117"/>
      <c r="M61" s="117"/>
      <c r="N61" s="117"/>
      <c r="O61" s="114">
        <v>1.125899906842624E+16</v>
      </c>
      <c r="P61" s="115" t="s">
        <v>92</v>
      </c>
      <c r="Q61" s="34"/>
      <c r="R61" s="67"/>
    </row>
    <row r="62" spans="1:18" x14ac:dyDescent="0.2">
      <c r="A62" s="128" t="s">
        <v>83</v>
      </c>
      <c r="B62" s="129">
        <f>2^60</f>
        <v>1.152921504606847E+18</v>
      </c>
      <c r="C62" s="130" t="s">
        <v>73</v>
      </c>
      <c r="D62" s="131"/>
      <c r="E62" s="132"/>
      <c r="F62" s="132"/>
      <c r="G62" s="132"/>
      <c r="H62" s="132"/>
      <c r="I62" s="132"/>
      <c r="J62" s="133"/>
      <c r="K62" s="134"/>
      <c r="L62" s="132"/>
      <c r="M62" s="132"/>
      <c r="N62" s="132"/>
      <c r="O62" s="133"/>
      <c r="P62" s="134"/>
      <c r="Q62" s="135">
        <v>1.152921504606847E+18</v>
      </c>
      <c r="R62" s="136" t="s">
        <v>73</v>
      </c>
    </row>
  </sheetData>
  <mergeCells count="7">
    <mergeCell ref="Q1:R1"/>
    <mergeCell ref="E1:F1"/>
    <mergeCell ref="G1:H1"/>
    <mergeCell ref="I1:J1"/>
    <mergeCell ref="K1:L1"/>
    <mergeCell ref="M1:N1"/>
    <mergeCell ref="O1:P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Binäre Mathematik</vt:lpstr>
    </vt:vector>
  </TitlesOfParts>
  <Company>Firmenname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Niemann</dc:creator>
  <cp:lastModifiedBy>Bernd Niemann</cp:lastModifiedBy>
  <dcterms:created xsi:type="dcterms:W3CDTF">2021-05-14T10:31:18Z</dcterms:created>
  <dcterms:modified xsi:type="dcterms:W3CDTF">2021-06-21T06:22:04Z</dcterms:modified>
</cp:coreProperties>
</file>